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SasGx7bPwVMPE+/91+vIxFyqvjWMsxddXzZ9E9qH70VcmeITXYQn23VsmIJPGD2Yt4NtvEmJcwgDdTSCp64mEw==" workbookSaltValue="eFuoTwPQzke5tURdCDM0wA==" workbookSpinCount="100000" lockStructure="1"/>
  <bookViews>
    <workbookView xWindow="0" yWindow="0" windowWidth="19440" windowHeight="9390"/>
  </bookViews>
  <sheets>
    <sheet name="报价单" sheetId="2" r:id="rId1"/>
  </sheets>
  <definedNames>
    <definedName name="_xlnm._FilterDatabase" localSheetId="0" hidden="1">报价单!$A$5:$U$42</definedName>
    <definedName name="_xlnm.Print_Area" localSheetId="0">报价单!$A$1:$T$43</definedName>
    <definedName name="_xlnm.Print_Titles" localSheetId="0">报价单!$5:$5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7" i="2" l="1"/>
  <c r="T39" i="2"/>
  <c r="T40" i="2"/>
  <c r="T41" i="2"/>
  <c r="T38" i="2"/>
  <c r="N38" i="2" l="1"/>
  <c r="N33" i="2"/>
  <c r="N32" i="2"/>
  <c r="N31" i="2"/>
  <c r="N30" i="2"/>
  <c r="N29" i="2"/>
  <c r="N28" i="2"/>
  <c r="Q27" i="2"/>
  <c r="Q26" i="2"/>
  <c r="Q25" i="2"/>
  <c r="Q24" i="2"/>
  <c r="K24" i="2"/>
  <c r="K21" i="2"/>
  <c r="Q23" i="2"/>
  <c r="Q22" i="2"/>
  <c r="Q20" i="2"/>
  <c r="Q21" i="2"/>
  <c r="Q19" i="2"/>
  <c r="Q18" i="2"/>
  <c r="Q17" i="2"/>
  <c r="Q16" i="2"/>
  <c r="Q15" i="2"/>
  <c r="K12" i="2"/>
  <c r="Q12" i="2"/>
  <c r="Q11" i="2"/>
  <c r="Q9" i="2"/>
  <c r="Q8" i="2"/>
  <c r="N7" i="2"/>
  <c r="N6" i="2"/>
  <c r="T6" i="2" l="1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42" i="2" l="1"/>
  <c r="S7" i="2"/>
  <c r="S10" i="2" l="1"/>
  <c r="S13" i="2"/>
  <c r="S14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6" i="2"/>
  <c r="P8" i="2"/>
  <c r="P9" i="2"/>
  <c r="P10" i="2"/>
  <c r="P11" i="2"/>
  <c r="P12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34" i="2"/>
  <c r="P35" i="2"/>
  <c r="P36" i="2"/>
  <c r="P37" i="2"/>
  <c r="P39" i="2"/>
  <c r="P40" i="2"/>
  <c r="M7" i="2"/>
  <c r="M8" i="2"/>
  <c r="M9" i="2"/>
  <c r="M10" i="2"/>
  <c r="M11" i="2"/>
  <c r="M13" i="2"/>
  <c r="M14" i="2"/>
  <c r="M15" i="2"/>
  <c r="M16" i="2"/>
  <c r="M17" i="2"/>
  <c r="M18" i="2"/>
  <c r="M19" i="2"/>
  <c r="M20" i="2"/>
  <c r="M22" i="2"/>
  <c r="M23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6" i="2"/>
  <c r="G42" i="2" l="1"/>
  <c r="S18" i="2" l="1"/>
  <c r="P41" i="2" l="1"/>
  <c r="P38" i="2"/>
  <c r="S22" i="2" l="1"/>
  <c r="M21" i="2"/>
  <c r="M12" i="2"/>
  <c r="S9" i="2"/>
  <c r="J41" i="2" l="1"/>
  <c r="P7" i="2"/>
  <c r="P6" i="2"/>
  <c r="P33" i="2"/>
  <c r="P32" i="2"/>
  <c r="P30" i="2"/>
  <c r="P31" i="2"/>
  <c r="P29" i="2"/>
  <c r="P28" i="2"/>
  <c r="S27" i="2"/>
  <c r="S26" i="2"/>
  <c r="S25" i="2"/>
  <c r="S24" i="2"/>
  <c r="M24" i="2"/>
  <c r="S23" i="2"/>
  <c r="S19" i="2"/>
  <c r="S20" i="2"/>
  <c r="S21" i="2"/>
  <c r="S17" i="2"/>
  <c r="S12" i="2"/>
  <c r="S11" i="2"/>
  <c r="P14" i="2"/>
  <c r="P13" i="2"/>
  <c r="S16" i="2"/>
  <c r="S15" i="2"/>
  <c r="S8" i="2"/>
  <c r="P42" i="2" l="1"/>
  <c r="S42" i="2"/>
  <c r="J42" i="2"/>
  <c r="M42" i="2"/>
</calcChain>
</file>

<file path=xl/sharedStrings.xml><?xml version="1.0" encoding="utf-8"?>
<sst xmlns="http://schemas.openxmlformats.org/spreadsheetml/2006/main" count="80" uniqueCount="72">
  <si>
    <t>线路</t>
  </si>
  <si>
    <t>发车时间</t>
  </si>
  <si>
    <t>运 行 路 线（停靠站点）</t>
  </si>
  <si>
    <t>岛内线  （正常班）</t>
  </si>
  <si>
    <t>滨水线  （正常班）</t>
  </si>
  <si>
    <t xml:space="preserve">  佳福花园—临港新城—公司</t>
    <phoneticPr fontId="2" type="noConversion"/>
  </si>
  <si>
    <t xml:space="preserve">  佳福花园—公司</t>
    <phoneticPr fontId="2" type="noConversion"/>
  </si>
  <si>
    <t>霞阳公交站—国控星鲨公交站—公司</t>
  </si>
  <si>
    <t>海璟家园—海沧公司</t>
  </si>
  <si>
    <t>海沧公司—海璟家园</t>
  </si>
  <si>
    <t>海璟线（周末、节假日）</t>
  </si>
  <si>
    <t>新垵海璟线（每天）</t>
  </si>
  <si>
    <t>霞阳公交站—国控星鲨公交站—新阳邮政储蓄—海璟基地</t>
  </si>
  <si>
    <t xml:space="preserve">  公司—海沧公交总站—海沧建行—岳阳—人才市场—南湖公园东门—火车站—汇丰家园（文曾路）</t>
    <phoneticPr fontId="2" type="noConversion"/>
  </si>
  <si>
    <t xml:space="preserve">  海沧建行—海沧公交总站—海沧国税—海璟基地—公司</t>
    <phoneticPr fontId="2" type="noConversion"/>
  </si>
  <si>
    <t xml:space="preserve">  公司—海沧国税—海沧公交总站—海沧建行—霞阳公交站— 国控星鲨公交站—新阳邮政储蓄</t>
    <phoneticPr fontId="2" type="noConversion"/>
  </si>
  <si>
    <t>佳福线（周末节假日）</t>
    <phoneticPr fontId="2" type="noConversion"/>
  </si>
  <si>
    <t>19座单价：
元/趟</t>
    <phoneticPr fontId="1" type="noConversion"/>
  </si>
  <si>
    <t>30-39座单价：元/趟</t>
    <phoneticPr fontId="1" type="noConversion"/>
  </si>
  <si>
    <t>50-55座单价：元/趟</t>
    <phoneticPr fontId="1" type="noConversion"/>
  </si>
  <si>
    <t>合计</t>
    <phoneticPr fontId="1" type="noConversion"/>
  </si>
  <si>
    <t>海沧、新阳线 （正常班）</t>
    <phoneticPr fontId="2" type="noConversion"/>
  </si>
  <si>
    <t xml:space="preserve">  霞阳公交站-国控星鲨公交站—公司</t>
    <phoneticPr fontId="2" type="noConversion"/>
  </si>
  <si>
    <t xml:space="preserve">  公司—万科路口—霞阳公交站—国控星鲨公交站—新阳邮政储蓄—佳福花园</t>
    <phoneticPr fontId="2" type="noConversion"/>
  </si>
  <si>
    <t xml:space="preserve">  公司—海沧国税—海沧建行—霞阳公交站—国控星鲨公交站</t>
    <phoneticPr fontId="2" type="noConversion"/>
  </si>
  <si>
    <t>滨水小区—杏锦路地铁站口—高浦—海沧万科城公交站—公司</t>
    <phoneticPr fontId="2" type="noConversion"/>
  </si>
  <si>
    <t xml:space="preserve">  公司—临港新城—高浦—杏锦路地铁站口—滨水小区</t>
    <phoneticPr fontId="2" type="noConversion"/>
  </si>
  <si>
    <t>海沧、新阳线（周末节假日）</t>
    <phoneticPr fontId="2" type="noConversion"/>
  </si>
  <si>
    <t xml:space="preserve">  新阳邮政储蓄—公司</t>
    <phoneticPr fontId="2" type="noConversion"/>
  </si>
  <si>
    <t xml:space="preserve">  霞阳公交站—国控星鲨公交站--新阳邮政储蓄—公司</t>
    <phoneticPr fontId="2" type="noConversion"/>
  </si>
  <si>
    <t xml:space="preserve">  公司—临港新城—海璟基地—海璟家园—海沧国税—行政服务中心地铁站1号出口-海沧公交总站—海沧建行—霞阳公交站—国控星鲨公交站—新阳邮政储蓄</t>
    <phoneticPr fontId="2" type="noConversion"/>
  </si>
  <si>
    <t>海沧国税—海沧建行—霞阳公交站—国控星鲨公交站—公司</t>
    <phoneticPr fontId="2" type="noConversion"/>
  </si>
  <si>
    <t xml:space="preserve">  公司—新阳邮政储蓄</t>
    <phoneticPr fontId="2" type="noConversion"/>
  </si>
  <si>
    <t>佳福线  （每天）</t>
    <phoneticPr fontId="2" type="noConversion"/>
  </si>
  <si>
    <t xml:space="preserve">  公司—佳福花园—新阳夏商百货</t>
    <phoneticPr fontId="2" type="noConversion"/>
  </si>
  <si>
    <t>海璟基地-马青路地铁站—霞阳公交站—国控星鲨公交站—新阳邮政储蓄</t>
    <phoneticPr fontId="1" type="noConversion"/>
  </si>
  <si>
    <t>预计公里数（公里）</t>
    <phoneticPr fontId="1" type="noConversion"/>
  </si>
  <si>
    <t xml:space="preserve">  文灶—假日商城（厦禾路）—富山—体育中心—岳阳—公司</t>
    <phoneticPr fontId="2" type="noConversion"/>
  </si>
  <si>
    <t xml:space="preserve">  海沧建行—海沧国税—海璟基地—公司</t>
    <phoneticPr fontId="2" type="noConversion"/>
  </si>
  <si>
    <t xml:space="preserve">  公司—临港新城—佳福花园</t>
    <phoneticPr fontId="2" type="noConversion"/>
  </si>
  <si>
    <t>海璟线（正常班）</t>
    <phoneticPr fontId="1" type="noConversion"/>
  </si>
  <si>
    <t>40-48座单价：元/趟</t>
    <phoneticPr fontId="1" type="noConversion"/>
  </si>
  <si>
    <t>其他用车</t>
    <phoneticPr fontId="1" type="noConversion"/>
  </si>
  <si>
    <t>以实际为准</t>
    <phoneticPr fontId="1" type="noConversion"/>
  </si>
  <si>
    <t>7座单价：
元/次</t>
    <phoneticPr fontId="1" type="noConversion"/>
  </si>
  <si>
    <t>天</t>
    <phoneticPr fontId="1" type="noConversion"/>
  </si>
  <si>
    <t>海璟基地-马青路地铁站—霞阳公交站—国控星鲨公交站—新阳邮政储蓄</t>
    <phoneticPr fontId="1" type="noConversion"/>
  </si>
  <si>
    <t>霞阳公交站—国控星鲨公交站—新阳邮政储蓄—海璟基地</t>
    <phoneticPr fontId="1" type="noConversion"/>
  </si>
  <si>
    <t>班车运行路线报价清单</t>
    <phoneticPr fontId="1" type="noConversion"/>
  </si>
  <si>
    <t xml:space="preserve">采购单位:厦门厦钨新能源材料股份有限公司、厦门璟鹭新能源材料有限公司                                                                                              </t>
    <phoneticPr fontId="1" type="noConversion"/>
  </si>
  <si>
    <t>7座合计</t>
    <phoneticPr fontId="1" type="noConversion"/>
  </si>
  <si>
    <t>19座合计</t>
    <phoneticPr fontId="1" type="noConversion"/>
  </si>
  <si>
    <t>30-39座合计</t>
    <phoneticPr fontId="1" type="noConversion"/>
  </si>
  <si>
    <t>40-47座合计</t>
    <phoneticPr fontId="1" type="noConversion"/>
  </si>
  <si>
    <t>50-55座合计</t>
    <phoneticPr fontId="1" type="noConversion"/>
  </si>
  <si>
    <t>7座3年预估量：次</t>
    <phoneticPr fontId="1" type="noConversion"/>
  </si>
  <si>
    <t>19座3年预估量：趟</t>
    <phoneticPr fontId="1" type="noConversion"/>
  </si>
  <si>
    <t>7座小计：元</t>
    <phoneticPr fontId="1" type="noConversion"/>
  </si>
  <si>
    <t>19座小计：元</t>
    <phoneticPr fontId="1" type="noConversion"/>
  </si>
  <si>
    <t>30-39座3年预估量：趟</t>
    <phoneticPr fontId="1" type="noConversion"/>
  </si>
  <si>
    <t>30-39座小计：元</t>
    <phoneticPr fontId="1" type="noConversion"/>
  </si>
  <si>
    <t>40-48座3年预估量：趟</t>
    <phoneticPr fontId="1" type="noConversion"/>
  </si>
  <si>
    <t>40-48座小计：元</t>
    <phoneticPr fontId="1" type="noConversion"/>
  </si>
  <si>
    <t>50-55座3年预估量：趟</t>
    <phoneticPr fontId="1" type="noConversion"/>
  </si>
  <si>
    <t>50-55座小计：元</t>
    <phoneticPr fontId="1" type="noConversion"/>
  </si>
  <si>
    <t>各车型预估费用及总费用</t>
    <phoneticPr fontId="1" type="noConversion"/>
  </si>
  <si>
    <t>按趟次用车（50公里以内）</t>
  </si>
  <si>
    <t>其他按天包车（100公里以内）</t>
  </si>
  <si>
    <t>其他按天包车（100公里-200公里）</t>
  </si>
  <si>
    <t>其他按天包车（200公里-300公里）</t>
  </si>
  <si>
    <t xml:space="preserve">报价单位：                                                                                                                     报价日期:2025年 月 日   </t>
    <phoneticPr fontId="1" type="noConversion"/>
  </si>
  <si>
    <r>
      <t>日常班车营运费用（均含税</t>
    </r>
    <r>
      <rPr>
        <b/>
        <u/>
        <sz val="11"/>
        <rFont val="宋体"/>
        <family val="3"/>
        <charset val="134"/>
      </rPr>
      <t xml:space="preserve">     </t>
    </r>
    <r>
      <rPr>
        <b/>
        <sz val="11"/>
        <rFont val="宋体"/>
        <family val="3"/>
        <charset val="134"/>
      </rPr>
      <t>%，</t>
    </r>
    <r>
      <rPr>
        <b/>
        <sz val="11"/>
        <color rgb="FFFF0000"/>
        <rFont val="宋体"/>
        <family val="3"/>
        <charset val="134"/>
      </rPr>
      <t>没有趟次需求的车型也需报价</t>
    </r>
    <r>
      <rPr>
        <b/>
        <sz val="11"/>
        <rFont val="宋体"/>
        <family val="3"/>
        <charset val="134"/>
      </rPr>
      <t>，但不计入总价）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</si>
</sst>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u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abSelected="1" zoomScale="55" zoomScaleNormal="55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W5" sqref="W5"/>
    </sheetView>
  </sheetViews>
  <sheetFormatPr defaultColWidth="8.83203125" defaultRowHeight="39" customHeight="1" x14ac:dyDescent="0.3"/>
  <cols>
    <col min="1" max="1" width="6.58203125" style="4" customWidth="1"/>
    <col min="2" max="2" width="6" style="4" customWidth="1"/>
    <col min="3" max="3" width="31.4140625" style="9" customWidth="1"/>
    <col min="4" max="4" width="6.83203125" style="4" customWidth="1"/>
    <col min="5" max="5" width="7.4140625" style="4" customWidth="1"/>
    <col min="6" max="6" width="6.9140625" style="4" customWidth="1"/>
    <col min="7" max="7" width="8.33203125" style="4" customWidth="1"/>
    <col min="8" max="8" width="7.4140625" style="4" customWidth="1"/>
    <col min="9" max="9" width="6.9140625" style="10" customWidth="1"/>
    <col min="10" max="10" width="8.33203125" style="4" customWidth="1"/>
    <col min="11" max="11" width="7.4140625" style="10" customWidth="1"/>
    <col min="12" max="12" width="6.9140625" style="10" customWidth="1"/>
    <col min="13" max="13" width="8.33203125" style="4" customWidth="1"/>
    <col min="14" max="14" width="7.4140625" style="10" customWidth="1"/>
    <col min="15" max="15" width="6.9140625" style="10" customWidth="1"/>
    <col min="16" max="16" width="8.58203125" style="4" customWidth="1"/>
    <col min="17" max="17" width="7.4140625" style="4" customWidth="1"/>
    <col min="18" max="18" width="6.9140625" style="10" customWidth="1"/>
    <col min="19" max="19" width="8.58203125" style="4" customWidth="1"/>
    <col min="20" max="20" width="15.25" style="4" customWidth="1"/>
    <col min="21" max="21" width="8.83203125" style="3"/>
    <col min="22" max="16384" width="8.83203125" style="4"/>
  </cols>
  <sheetData>
    <row r="1" spans="1:21" ht="30" customHeight="1" x14ac:dyDescent="0.3">
      <c r="A1" s="30" t="s">
        <v>48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1" ht="24.75" customHeight="1" x14ac:dyDescent="0.3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1"/>
    </row>
    <row r="3" spans="1:21" ht="24.75" customHeight="1" x14ac:dyDescent="0.3">
      <c r="A3" s="31" t="s">
        <v>70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1"/>
    </row>
    <row r="4" spans="1:21" s="5" customFormat="1" ht="24.75" customHeight="1" x14ac:dyDescent="0.3">
      <c r="A4" s="32" t="s">
        <v>71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2"/>
    </row>
    <row r="5" spans="1:21" ht="66.75" customHeight="1" x14ac:dyDescent="0.3">
      <c r="A5" s="21" t="s">
        <v>0</v>
      </c>
      <c r="B5" s="21" t="s">
        <v>1</v>
      </c>
      <c r="C5" s="21" t="s">
        <v>2</v>
      </c>
      <c r="D5" s="21" t="s">
        <v>36</v>
      </c>
      <c r="E5" s="21" t="s">
        <v>55</v>
      </c>
      <c r="F5" s="21" t="s">
        <v>44</v>
      </c>
      <c r="G5" s="21" t="s">
        <v>57</v>
      </c>
      <c r="H5" s="21" t="s">
        <v>56</v>
      </c>
      <c r="I5" s="21" t="s">
        <v>17</v>
      </c>
      <c r="J5" s="21" t="s">
        <v>58</v>
      </c>
      <c r="K5" s="21" t="s">
        <v>59</v>
      </c>
      <c r="L5" s="21" t="s">
        <v>18</v>
      </c>
      <c r="M5" s="21" t="s">
        <v>60</v>
      </c>
      <c r="N5" s="21" t="s">
        <v>61</v>
      </c>
      <c r="O5" s="21" t="s">
        <v>41</v>
      </c>
      <c r="P5" s="21" t="s">
        <v>62</v>
      </c>
      <c r="Q5" s="21" t="s">
        <v>63</v>
      </c>
      <c r="R5" s="21" t="s">
        <v>19</v>
      </c>
      <c r="S5" s="21" t="s">
        <v>64</v>
      </c>
      <c r="T5" s="21" t="s">
        <v>20</v>
      </c>
    </row>
    <row r="6" spans="1:21" ht="54" customHeight="1" x14ac:dyDescent="0.3">
      <c r="A6" s="28" t="s">
        <v>3</v>
      </c>
      <c r="B6" s="6">
        <v>0.28819444444444448</v>
      </c>
      <c r="C6" s="21" t="s">
        <v>37</v>
      </c>
      <c r="D6" s="21">
        <v>40</v>
      </c>
      <c r="E6" s="21">
        <v>0</v>
      </c>
      <c r="F6" s="11"/>
      <c r="G6" s="21">
        <f>E6*F6</f>
        <v>0</v>
      </c>
      <c r="H6" s="21">
        <v>0</v>
      </c>
      <c r="I6" s="11"/>
      <c r="J6" s="21">
        <f>H6*I6</f>
        <v>0</v>
      </c>
      <c r="K6" s="21">
        <v>0</v>
      </c>
      <c r="L6" s="11"/>
      <c r="M6" s="21">
        <f>K6*L6</f>
        <v>0</v>
      </c>
      <c r="N6" s="21">
        <f>250</f>
        <v>250</v>
      </c>
      <c r="O6" s="11"/>
      <c r="P6" s="21">
        <f>N6*O6</f>
        <v>0</v>
      </c>
      <c r="Q6" s="21">
        <v>0</v>
      </c>
      <c r="R6" s="11"/>
      <c r="S6" s="21">
        <f>Q6*R6</f>
        <v>0</v>
      </c>
      <c r="T6" s="25">
        <f t="shared" ref="T6:T36" si="0">E6*F6+H6*I6+K6*L6+N6*O6+Q6*R6</f>
        <v>0</v>
      </c>
    </row>
    <row r="7" spans="1:21" ht="54" customHeight="1" x14ac:dyDescent="0.3">
      <c r="A7" s="28"/>
      <c r="B7" s="6">
        <v>0.71527777777777779</v>
      </c>
      <c r="C7" s="21" t="s">
        <v>13</v>
      </c>
      <c r="D7" s="21">
        <v>40</v>
      </c>
      <c r="E7" s="21">
        <v>0</v>
      </c>
      <c r="F7" s="11"/>
      <c r="G7" s="21">
        <f t="shared" ref="G7:G41" si="1">E7*F7</f>
        <v>0</v>
      </c>
      <c r="H7" s="21">
        <v>0</v>
      </c>
      <c r="I7" s="11"/>
      <c r="J7" s="21">
        <f t="shared" ref="J7:J41" si="2">H7*I7</f>
        <v>0</v>
      </c>
      <c r="K7" s="21">
        <v>0</v>
      </c>
      <c r="L7" s="11"/>
      <c r="M7" s="21">
        <f t="shared" ref="M7:M41" si="3">K7*L7</f>
        <v>0</v>
      </c>
      <c r="N7" s="21">
        <f>250</f>
        <v>250</v>
      </c>
      <c r="O7" s="11"/>
      <c r="P7" s="21">
        <f t="shared" ref="P7:P41" si="4">N7*O7</f>
        <v>0</v>
      </c>
      <c r="Q7" s="21">
        <v>0</v>
      </c>
      <c r="R7" s="11"/>
      <c r="S7" s="21">
        <f>Q7*R7</f>
        <v>0</v>
      </c>
      <c r="T7" s="25">
        <f t="shared" si="0"/>
        <v>0</v>
      </c>
    </row>
    <row r="8" spans="1:21" ht="54" customHeight="1" x14ac:dyDescent="0.3">
      <c r="A8" s="28" t="s">
        <v>21</v>
      </c>
      <c r="B8" s="6">
        <v>0.2986111111111111</v>
      </c>
      <c r="C8" s="21" t="s">
        <v>14</v>
      </c>
      <c r="D8" s="21">
        <v>14</v>
      </c>
      <c r="E8" s="21">
        <v>0</v>
      </c>
      <c r="F8" s="11"/>
      <c r="G8" s="21">
        <f t="shared" si="1"/>
        <v>0</v>
      </c>
      <c r="H8" s="21">
        <v>0</v>
      </c>
      <c r="I8" s="11"/>
      <c r="J8" s="21">
        <f t="shared" si="2"/>
        <v>0</v>
      </c>
      <c r="K8" s="21">
        <v>0</v>
      </c>
      <c r="L8" s="11"/>
      <c r="M8" s="21">
        <f t="shared" si="3"/>
        <v>0</v>
      </c>
      <c r="N8" s="21">
        <v>0</v>
      </c>
      <c r="O8" s="11"/>
      <c r="P8" s="21">
        <f t="shared" si="4"/>
        <v>0</v>
      </c>
      <c r="Q8" s="21">
        <f>250</f>
        <v>250</v>
      </c>
      <c r="R8" s="11"/>
      <c r="S8" s="21">
        <f t="shared" ref="S8:S41" si="5">Q8*R8</f>
        <v>0</v>
      </c>
      <c r="T8" s="25">
        <f t="shared" si="0"/>
        <v>0</v>
      </c>
    </row>
    <row r="9" spans="1:21" ht="54" customHeight="1" x14ac:dyDescent="0.3">
      <c r="A9" s="28"/>
      <c r="B9" s="6">
        <v>0.29166666666666669</v>
      </c>
      <c r="C9" s="21" t="s">
        <v>22</v>
      </c>
      <c r="D9" s="21">
        <v>15</v>
      </c>
      <c r="E9" s="21">
        <v>0</v>
      </c>
      <c r="F9" s="11"/>
      <c r="G9" s="21">
        <f t="shared" si="1"/>
        <v>0</v>
      </c>
      <c r="H9" s="21">
        <v>0</v>
      </c>
      <c r="I9" s="11"/>
      <c r="J9" s="21">
        <f t="shared" si="2"/>
        <v>0</v>
      </c>
      <c r="K9" s="21">
        <v>0</v>
      </c>
      <c r="L9" s="11"/>
      <c r="M9" s="21">
        <f t="shared" si="3"/>
        <v>0</v>
      </c>
      <c r="N9" s="21">
        <v>0</v>
      </c>
      <c r="O9" s="11"/>
      <c r="P9" s="21">
        <f t="shared" si="4"/>
        <v>0</v>
      </c>
      <c r="Q9" s="21">
        <f>2*250</f>
        <v>500</v>
      </c>
      <c r="R9" s="11"/>
      <c r="S9" s="21">
        <f t="shared" si="5"/>
        <v>0</v>
      </c>
      <c r="T9" s="25">
        <f t="shared" si="0"/>
        <v>0</v>
      </c>
    </row>
    <row r="10" spans="1:21" ht="54" customHeight="1" x14ac:dyDescent="0.3">
      <c r="A10" s="28"/>
      <c r="B10" s="6">
        <v>0.71527777777777779</v>
      </c>
      <c r="C10" s="21" t="s">
        <v>23</v>
      </c>
      <c r="D10" s="21">
        <v>25</v>
      </c>
      <c r="E10" s="21">
        <v>0</v>
      </c>
      <c r="F10" s="11"/>
      <c r="G10" s="21">
        <f t="shared" si="1"/>
        <v>0</v>
      </c>
      <c r="H10" s="21">
        <v>0</v>
      </c>
      <c r="I10" s="11"/>
      <c r="J10" s="21">
        <f t="shared" si="2"/>
        <v>0</v>
      </c>
      <c r="K10" s="21">
        <v>0</v>
      </c>
      <c r="L10" s="11"/>
      <c r="M10" s="21">
        <f t="shared" si="3"/>
        <v>0</v>
      </c>
      <c r="N10" s="21">
        <v>250</v>
      </c>
      <c r="O10" s="11"/>
      <c r="P10" s="21">
        <f t="shared" si="4"/>
        <v>0</v>
      </c>
      <c r="Q10" s="21">
        <v>0</v>
      </c>
      <c r="R10" s="11"/>
      <c r="S10" s="21">
        <f t="shared" si="5"/>
        <v>0</v>
      </c>
      <c r="T10" s="25">
        <f t="shared" si="0"/>
        <v>0</v>
      </c>
    </row>
    <row r="11" spans="1:21" ht="54" customHeight="1" x14ac:dyDescent="0.3">
      <c r="A11" s="28"/>
      <c r="B11" s="6">
        <v>0.79305555555555562</v>
      </c>
      <c r="C11" s="21" t="s">
        <v>7</v>
      </c>
      <c r="D11" s="21">
        <v>15</v>
      </c>
      <c r="E11" s="21">
        <v>0</v>
      </c>
      <c r="F11" s="11"/>
      <c r="G11" s="21">
        <f t="shared" si="1"/>
        <v>0</v>
      </c>
      <c r="H11" s="21">
        <v>0</v>
      </c>
      <c r="I11" s="11"/>
      <c r="J11" s="21">
        <f t="shared" si="2"/>
        <v>0</v>
      </c>
      <c r="K11" s="21">
        <v>0</v>
      </c>
      <c r="L11" s="11"/>
      <c r="M11" s="21">
        <f t="shared" si="3"/>
        <v>0</v>
      </c>
      <c r="N11" s="21">
        <v>0</v>
      </c>
      <c r="O11" s="11"/>
      <c r="P11" s="21">
        <f t="shared" si="4"/>
        <v>0</v>
      </c>
      <c r="Q11" s="21">
        <f>250</f>
        <v>250</v>
      </c>
      <c r="R11" s="11"/>
      <c r="S11" s="21">
        <f t="shared" si="5"/>
        <v>0</v>
      </c>
      <c r="T11" s="25">
        <f t="shared" si="0"/>
        <v>0</v>
      </c>
    </row>
    <row r="12" spans="1:21" ht="54" customHeight="1" x14ac:dyDescent="0.3">
      <c r="A12" s="28"/>
      <c r="B12" s="6">
        <v>0.84375</v>
      </c>
      <c r="C12" s="21" t="s">
        <v>24</v>
      </c>
      <c r="D12" s="21">
        <v>20</v>
      </c>
      <c r="E12" s="21">
        <v>0</v>
      </c>
      <c r="F12" s="11"/>
      <c r="G12" s="21">
        <f t="shared" si="1"/>
        <v>0</v>
      </c>
      <c r="H12" s="21">
        <v>0</v>
      </c>
      <c r="I12" s="11"/>
      <c r="J12" s="21">
        <f t="shared" si="2"/>
        <v>0</v>
      </c>
      <c r="K12" s="21">
        <f>250</f>
        <v>250</v>
      </c>
      <c r="L12" s="11"/>
      <c r="M12" s="21">
        <f t="shared" si="3"/>
        <v>0</v>
      </c>
      <c r="N12" s="21">
        <v>0</v>
      </c>
      <c r="O12" s="11"/>
      <c r="P12" s="21">
        <f t="shared" si="4"/>
        <v>0</v>
      </c>
      <c r="Q12" s="21">
        <f>250</f>
        <v>250</v>
      </c>
      <c r="R12" s="11"/>
      <c r="S12" s="21">
        <f t="shared" si="5"/>
        <v>0</v>
      </c>
      <c r="T12" s="25">
        <f t="shared" si="0"/>
        <v>0</v>
      </c>
    </row>
    <row r="13" spans="1:21" s="3" customFormat="1" ht="54" customHeight="1" x14ac:dyDescent="0.3">
      <c r="A13" s="28" t="s">
        <v>4</v>
      </c>
      <c r="B13" s="6">
        <v>0.28472222222222221</v>
      </c>
      <c r="C13" s="21" t="s">
        <v>25</v>
      </c>
      <c r="D13" s="21">
        <v>40</v>
      </c>
      <c r="E13" s="21">
        <v>0</v>
      </c>
      <c r="F13" s="11"/>
      <c r="G13" s="21">
        <f t="shared" si="1"/>
        <v>0</v>
      </c>
      <c r="H13" s="21">
        <v>0</v>
      </c>
      <c r="I13" s="11"/>
      <c r="J13" s="21">
        <f t="shared" si="2"/>
        <v>0</v>
      </c>
      <c r="K13" s="21">
        <v>0</v>
      </c>
      <c r="L13" s="11"/>
      <c r="M13" s="21">
        <f t="shared" si="3"/>
        <v>0</v>
      </c>
      <c r="N13" s="21">
        <v>250</v>
      </c>
      <c r="O13" s="11"/>
      <c r="P13" s="21">
        <f t="shared" si="4"/>
        <v>0</v>
      </c>
      <c r="Q13" s="21">
        <v>0</v>
      </c>
      <c r="R13" s="11"/>
      <c r="S13" s="21">
        <f t="shared" si="5"/>
        <v>0</v>
      </c>
      <c r="T13" s="25">
        <f t="shared" si="0"/>
        <v>0</v>
      </c>
    </row>
    <row r="14" spans="1:21" s="3" customFormat="1" ht="54" customHeight="1" x14ac:dyDescent="0.3">
      <c r="A14" s="28"/>
      <c r="B14" s="6">
        <v>0.71527777777777779</v>
      </c>
      <c r="C14" s="21" t="s">
        <v>26</v>
      </c>
      <c r="D14" s="21">
        <v>40</v>
      </c>
      <c r="E14" s="21">
        <v>0</v>
      </c>
      <c r="F14" s="11"/>
      <c r="G14" s="21">
        <f t="shared" si="1"/>
        <v>0</v>
      </c>
      <c r="H14" s="21">
        <v>0</v>
      </c>
      <c r="I14" s="11"/>
      <c r="J14" s="21">
        <f t="shared" si="2"/>
        <v>0</v>
      </c>
      <c r="K14" s="21">
        <v>0</v>
      </c>
      <c r="L14" s="11"/>
      <c r="M14" s="21">
        <f t="shared" si="3"/>
        <v>0</v>
      </c>
      <c r="N14" s="21">
        <v>250</v>
      </c>
      <c r="O14" s="11"/>
      <c r="P14" s="21">
        <f t="shared" si="4"/>
        <v>0</v>
      </c>
      <c r="Q14" s="21">
        <v>0</v>
      </c>
      <c r="R14" s="11"/>
      <c r="S14" s="21">
        <f t="shared" si="5"/>
        <v>0</v>
      </c>
      <c r="T14" s="25">
        <f t="shared" si="0"/>
        <v>0</v>
      </c>
    </row>
    <row r="15" spans="1:21" s="3" customFormat="1" ht="54" customHeight="1" x14ac:dyDescent="0.3">
      <c r="A15" s="28" t="s">
        <v>27</v>
      </c>
      <c r="B15" s="6">
        <v>0.2951388888888889</v>
      </c>
      <c r="C15" s="21" t="s">
        <v>28</v>
      </c>
      <c r="D15" s="21">
        <v>13</v>
      </c>
      <c r="E15" s="21">
        <v>0</v>
      </c>
      <c r="F15" s="11"/>
      <c r="G15" s="21">
        <f t="shared" si="1"/>
        <v>0</v>
      </c>
      <c r="H15" s="21">
        <v>0</v>
      </c>
      <c r="I15" s="11"/>
      <c r="J15" s="21">
        <f t="shared" si="2"/>
        <v>0</v>
      </c>
      <c r="K15" s="21">
        <v>0</v>
      </c>
      <c r="L15" s="11"/>
      <c r="M15" s="21">
        <f t="shared" si="3"/>
        <v>0</v>
      </c>
      <c r="N15" s="21">
        <v>0</v>
      </c>
      <c r="O15" s="11"/>
      <c r="P15" s="21">
        <f t="shared" si="4"/>
        <v>0</v>
      </c>
      <c r="Q15" s="21">
        <f>115</f>
        <v>115</v>
      </c>
      <c r="R15" s="11"/>
      <c r="S15" s="21">
        <f t="shared" si="5"/>
        <v>0</v>
      </c>
      <c r="T15" s="25">
        <f t="shared" si="0"/>
        <v>0</v>
      </c>
    </row>
    <row r="16" spans="1:21" s="3" customFormat="1" ht="54" customHeight="1" x14ac:dyDescent="0.3">
      <c r="A16" s="28"/>
      <c r="B16" s="6">
        <v>0.30208333333333331</v>
      </c>
      <c r="C16" s="21" t="s">
        <v>38</v>
      </c>
      <c r="D16" s="21">
        <v>14</v>
      </c>
      <c r="E16" s="21">
        <v>0</v>
      </c>
      <c r="F16" s="11"/>
      <c r="G16" s="21">
        <f t="shared" si="1"/>
        <v>0</v>
      </c>
      <c r="H16" s="21">
        <v>0</v>
      </c>
      <c r="I16" s="11"/>
      <c r="J16" s="21">
        <f t="shared" si="2"/>
        <v>0</v>
      </c>
      <c r="K16" s="21">
        <v>0</v>
      </c>
      <c r="L16" s="11"/>
      <c r="M16" s="21">
        <f t="shared" si="3"/>
        <v>0</v>
      </c>
      <c r="N16" s="21">
        <v>0</v>
      </c>
      <c r="O16" s="11"/>
      <c r="P16" s="21">
        <f t="shared" si="4"/>
        <v>0</v>
      </c>
      <c r="Q16" s="26">
        <f>115</f>
        <v>115</v>
      </c>
      <c r="R16" s="11"/>
      <c r="S16" s="21">
        <f t="shared" si="5"/>
        <v>0</v>
      </c>
      <c r="T16" s="25">
        <f t="shared" si="0"/>
        <v>0</v>
      </c>
    </row>
    <row r="17" spans="1:20" s="3" customFormat="1" ht="54" customHeight="1" x14ac:dyDescent="0.3">
      <c r="A17" s="28"/>
      <c r="B17" s="6">
        <v>0.29166666666666669</v>
      </c>
      <c r="C17" s="21" t="s">
        <v>29</v>
      </c>
      <c r="D17" s="21">
        <v>15</v>
      </c>
      <c r="E17" s="21">
        <v>0</v>
      </c>
      <c r="F17" s="11"/>
      <c r="G17" s="21">
        <f t="shared" si="1"/>
        <v>0</v>
      </c>
      <c r="H17" s="21">
        <v>0</v>
      </c>
      <c r="I17" s="11"/>
      <c r="J17" s="21">
        <f t="shared" si="2"/>
        <v>0</v>
      </c>
      <c r="K17" s="21">
        <v>0</v>
      </c>
      <c r="L17" s="11"/>
      <c r="M17" s="21">
        <f t="shared" si="3"/>
        <v>0</v>
      </c>
      <c r="N17" s="21">
        <v>0</v>
      </c>
      <c r="O17" s="11"/>
      <c r="P17" s="21">
        <f t="shared" si="4"/>
        <v>0</v>
      </c>
      <c r="Q17" s="21">
        <f>115*2</f>
        <v>230</v>
      </c>
      <c r="R17" s="11"/>
      <c r="S17" s="21">
        <f t="shared" si="5"/>
        <v>0</v>
      </c>
      <c r="T17" s="25">
        <f t="shared" si="0"/>
        <v>0</v>
      </c>
    </row>
    <row r="18" spans="1:20" s="3" customFormat="1" ht="54" customHeight="1" x14ac:dyDescent="0.3">
      <c r="A18" s="28"/>
      <c r="B18" s="6">
        <v>0.34375</v>
      </c>
      <c r="C18" s="21" t="s">
        <v>15</v>
      </c>
      <c r="D18" s="21">
        <v>25</v>
      </c>
      <c r="E18" s="21">
        <v>0</v>
      </c>
      <c r="F18" s="11"/>
      <c r="G18" s="21">
        <f t="shared" si="1"/>
        <v>0</v>
      </c>
      <c r="H18" s="21">
        <v>0</v>
      </c>
      <c r="I18" s="11"/>
      <c r="J18" s="21">
        <f t="shared" si="2"/>
        <v>0</v>
      </c>
      <c r="K18" s="21">
        <v>0</v>
      </c>
      <c r="L18" s="11"/>
      <c r="M18" s="21">
        <f t="shared" si="3"/>
        <v>0</v>
      </c>
      <c r="N18" s="21">
        <v>0</v>
      </c>
      <c r="O18" s="11"/>
      <c r="P18" s="21">
        <f t="shared" si="4"/>
        <v>0</v>
      </c>
      <c r="Q18" s="21">
        <f>115*2</f>
        <v>230</v>
      </c>
      <c r="R18" s="11"/>
      <c r="S18" s="21">
        <f t="shared" si="5"/>
        <v>0</v>
      </c>
      <c r="T18" s="25">
        <f t="shared" si="0"/>
        <v>0</v>
      </c>
    </row>
    <row r="19" spans="1:20" s="3" customFormat="1" ht="75" customHeight="1" x14ac:dyDescent="0.3">
      <c r="A19" s="28"/>
      <c r="B19" s="6">
        <v>0.71527777777777779</v>
      </c>
      <c r="C19" s="21" t="s">
        <v>30</v>
      </c>
      <c r="D19" s="21">
        <v>25</v>
      </c>
      <c r="E19" s="21">
        <v>0</v>
      </c>
      <c r="F19" s="11"/>
      <c r="G19" s="21">
        <f t="shared" si="1"/>
        <v>0</v>
      </c>
      <c r="H19" s="21">
        <v>0</v>
      </c>
      <c r="I19" s="11"/>
      <c r="J19" s="21">
        <f t="shared" si="2"/>
        <v>0</v>
      </c>
      <c r="K19" s="21">
        <v>0</v>
      </c>
      <c r="L19" s="11"/>
      <c r="M19" s="21">
        <f t="shared" si="3"/>
        <v>0</v>
      </c>
      <c r="N19" s="21">
        <v>0</v>
      </c>
      <c r="O19" s="11"/>
      <c r="P19" s="21">
        <f t="shared" si="4"/>
        <v>0</v>
      </c>
      <c r="Q19" s="21">
        <f>115</f>
        <v>115</v>
      </c>
      <c r="R19" s="11"/>
      <c r="S19" s="21">
        <f t="shared" si="5"/>
        <v>0</v>
      </c>
      <c r="T19" s="25">
        <f t="shared" si="0"/>
        <v>0</v>
      </c>
    </row>
    <row r="20" spans="1:20" s="3" customFormat="1" ht="54" customHeight="1" x14ac:dyDescent="0.3">
      <c r="A20" s="28"/>
      <c r="B20" s="6">
        <v>0.77777777777777779</v>
      </c>
      <c r="C20" s="21" t="s">
        <v>31</v>
      </c>
      <c r="D20" s="21">
        <v>23</v>
      </c>
      <c r="E20" s="21">
        <v>0</v>
      </c>
      <c r="F20" s="11"/>
      <c r="G20" s="21">
        <f t="shared" si="1"/>
        <v>0</v>
      </c>
      <c r="H20" s="21">
        <v>0</v>
      </c>
      <c r="I20" s="11"/>
      <c r="J20" s="21">
        <f t="shared" si="2"/>
        <v>0</v>
      </c>
      <c r="K20" s="21">
        <v>0</v>
      </c>
      <c r="L20" s="11"/>
      <c r="M20" s="21">
        <f t="shared" si="3"/>
        <v>0</v>
      </c>
      <c r="N20" s="21">
        <v>0</v>
      </c>
      <c r="O20" s="11"/>
      <c r="P20" s="21">
        <f t="shared" si="4"/>
        <v>0</v>
      </c>
      <c r="Q20" s="26">
        <f>115</f>
        <v>115</v>
      </c>
      <c r="R20" s="11"/>
      <c r="S20" s="21">
        <f t="shared" si="5"/>
        <v>0</v>
      </c>
      <c r="T20" s="25">
        <f t="shared" si="0"/>
        <v>0</v>
      </c>
    </row>
    <row r="21" spans="1:20" s="3" customFormat="1" ht="54" customHeight="1" x14ac:dyDescent="0.3">
      <c r="A21" s="28"/>
      <c r="B21" s="6">
        <v>0.84375</v>
      </c>
      <c r="C21" s="21" t="s">
        <v>24</v>
      </c>
      <c r="D21" s="21">
        <v>23</v>
      </c>
      <c r="E21" s="21">
        <v>0</v>
      </c>
      <c r="F21" s="11"/>
      <c r="G21" s="21">
        <f t="shared" si="1"/>
        <v>0</v>
      </c>
      <c r="H21" s="21">
        <v>0</v>
      </c>
      <c r="I21" s="11"/>
      <c r="J21" s="21">
        <f t="shared" si="2"/>
        <v>0</v>
      </c>
      <c r="K21" s="21">
        <f>115</f>
        <v>115</v>
      </c>
      <c r="L21" s="11"/>
      <c r="M21" s="21">
        <f t="shared" si="3"/>
        <v>0</v>
      </c>
      <c r="N21" s="21">
        <v>0</v>
      </c>
      <c r="O21" s="11"/>
      <c r="P21" s="21">
        <f t="shared" si="4"/>
        <v>0</v>
      </c>
      <c r="Q21" s="26">
        <f>115</f>
        <v>115</v>
      </c>
      <c r="R21" s="11"/>
      <c r="S21" s="21">
        <f t="shared" si="5"/>
        <v>0</v>
      </c>
      <c r="T21" s="25">
        <f t="shared" si="0"/>
        <v>0</v>
      </c>
    </row>
    <row r="22" spans="1:20" s="3" customFormat="1" ht="54" customHeight="1" x14ac:dyDescent="0.3">
      <c r="A22" s="28"/>
      <c r="B22" s="6">
        <v>0.79166666666666663</v>
      </c>
      <c r="C22" s="21" t="s">
        <v>28</v>
      </c>
      <c r="D22" s="21">
        <v>13</v>
      </c>
      <c r="E22" s="21">
        <v>0</v>
      </c>
      <c r="F22" s="11"/>
      <c r="G22" s="21">
        <f t="shared" si="1"/>
        <v>0</v>
      </c>
      <c r="H22" s="21">
        <v>0</v>
      </c>
      <c r="I22" s="11"/>
      <c r="J22" s="21">
        <f t="shared" si="2"/>
        <v>0</v>
      </c>
      <c r="K22" s="21">
        <v>0</v>
      </c>
      <c r="L22" s="11"/>
      <c r="M22" s="21">
        <f t="shared" si="3"/>
        <v>0</v>
      </c>
      <c r="N22" s="21">
        <v>0</v>
      </c>
      <c r="O22" s="11"/>
      <c r="P22" s="21">
        <f t="shared" si="4"/>
        <v>0</v>
      </c>
      <c r="Q22" s="21">
        <f>115+150</f>
        <v>265</v>
      </c>
      <c r="R22" s="11"/>
      <c r="S22" s="21">
        <f t="shared" si="5"/>
        <v>0</v>
      </c>
      <c r="T22" s="25">
        <f t="shared" si="0"/>
        <v>0</v>
      </c>
    </row>
    <row r="23" spans="1:20" s="3" customFormat="1" ht="54" customHeight="1" x14ac:dyDescent="0.3">
      <c r="A23" s="28"/>
      <c r="B23" s="6">
        <v>0.84375</v>
      </c>
      <c r="C23" s="21" t="s">
        <v>32</v>
      </c>
      <c r="D23" s="21">
        <v>13</v>
      </c>
      <c r="E23" s="21">
        <v>0</v>
      </c>
      <c r="F23" s="11"/>
      <c r="G23" s="21">
        <f t="shared" si="1"/>
        <v>0</v>
      </c>
      <c r="H23" s="21">
        <v>0</v>
      </c>
      <c r="I23" s="11"/>
      <c r="J23" s="21">
        <f t="shared" si="2"/>
        <v>0</v>
      </c>
      <c r="K23" s="21">
        <v>0</v>
      </c>
      <c r="L23" s="11"/>
      <c r="M23" s="21">
        <f t="shared" si="3"/>
        <v>0</v>
      </c>
      <c r="N23" s="21">
        <v>0</v>
      </c>
      <c r="O23" s="11"/>
      <c r="P23" s="21">
        <f t="shared" si="4"/>
        <v>0</v>
      </c>
      <c r="Q23" s="26">
        <f>115+150</f>
        <v>265</v>
      </c>
      <c r="R23" s="11"/>
      <c r="S23" s="21">
        <f t="shared" si="5"/>
        <v>0</v>
      </c>
      <c r="T23" s="25">
        <f t="shared" si="0"/>
        <v>0</v>
      </c>
    </row>
    <row r="24" spans="1:20" s="3" customFormat="1" ht="54" customHeight="1" x14ac:dyDescent="0.3">
      <c r="A24" s="28" t="s">
        <v>33</v>
      </c>
      <c r="B24" s="6">
        <v>0.30208333333333331</v>
      </c>
      <c r="C24" s="21" t="s">
        <v>5</v>
      </c>
      <c r="D24" s="21">
        <v>12</v>
      </c>
      <c r="E24" s="21">
        <v>0</v>
      </c>
      <c r="F24" s="11"/>
      <c r="G24" s="21">
        <f t="shared" si="1"/>
        <v>0</v>
      </c>
      <c r="H24" s="21">
        <v>0</v>
      </c>
      <c r="I24" s="11"/>
      <c r="J24" s="21">
        <f t="shared" si="2"/>
        <v>0</v>
      </c>
      <c r="K24" s="21">
        <f>360</f>
        <v>360</v>
      </c>
      <c r="L24" s="11"/>
      <c r="M24" s="21">
        <f t="shared" si="3"/>
        <v>0</v>
      </c>
      <c r="N24" s="21">
        <v>0</v>
      </c>
      <c r="O24" s="11"/>
      <c r="P24" s="21">
        <f t="shared" si="4"/>
        <v>0</v>
      </c>
      <c r="Q24" s="21">
        <f>360</f>
        <v>360</v>
      </c>
      <c r="R24" s="11"/>
      <c r="S24" s="21">
        <f t="shared" si="5"/>
        <v>0</v>
      </c>
      <c r="T24" s="25">
        <f t="shared" si="0"/>
        <v>0</v>
      </c>
    </row>
    <row r="25" spans="1:20" s="3" customFormat="1" ht="54" customHeight="1" x14ac:dyDescent="0.3">
      <c r="A25" s="28"/>
      <c r="B25" s="6">
        <v>0.80208333333333337</v>
      </c>
      <c r="C25" s="21" t="s">
        <v>6</v>
      </c>
      <c r="D25" s="21">
        <v>12</v>
      </c>
      <c r="E25" s="21">
        <v>0</v>
      </c>
      <c r="F25" s="11"/>
      <c r="G25" s="21">
        <f t="shared" si="1"/>
        <v>0</v>
      </c>
      <c r="H25" s="21">
        <v>0</v>
      </c>
      <c r="I25" s="11"/>
      <c r="J25" s="21">
        <f t="shared" si="2"/>
        <v>0</v>
      </c>
      <c r="K25" s="21">
        <v>0</v>
      </c>
      <c r="L25" s="11"/>
      <c r="M25" s="21">
        <f t="shared" si="3"/>
        <v>0</v>
      </c>
      <c r="N25" s="21">
        <v>0</v>
      </c>
      <c r="O25" s="11"/>
      <c r="P25" s="21">
        <f t="shared" si="4"/>
        <v>0</v>
      </c>
      <c r="Q25" s="21">
        <f>360</f>
        <v>360</v>
      </c>
      <c r="R25" s="11"/>
      <c r="S25" s="21">
        <f t="shared" si="5"/>
        <v>0</v>
      </c>
      <c r="T25" s="25">
        <f t="shared" si="0"/>
        <v>0</v>
      </c>
    </row>
    <row r="26" spans="1:20" s="3" customFormat="1" ht="54" customHeight="1" x14ac:dyDescent="0.3">
      <c r="A26" s="28"/>
      <c r="B26" s="6">
        <v>0.84375</v>
      </c>
      <c r="C26" s="21" t="s">
        <v>39</v>
      </c>
      <c r="D26" s="21">
        <v>12</v>
      </c>
      <c r="E26" s="21">
        <v>0</v>
      </c>
      <c r="F26" s="11"/>
      <c r="G26" s="21">
        <f t="shared" si="1"/>
        <v>0</v>
      </c>
      <c r="H26" s="21">
        <v>0</v>
      </c>
      <c r="I26" s="11"/>
      <c r="J26" s="21">
        <f t="shared" si="2"/>
        <v>0</v>
      </c>
      <c r="K26" s="21">
        <v>0</v>
      </c>
      <c r="L26" s="11"/>
      <c r="M26" s="21">
        <f t="shared" si="3"/>
        <v>0</v>
      </c>
      <c r="N26" s="21">
        <v>0</v>
      </c>
      <c r="O26" s="11"/>
      <c r="P26" s="21">
        <f t="shared" si="4"/>
        <v>0</v>
      </c>
      <c r="Q26" s="21">
        <f>360</f>
        <v>360</v>
      </c>
      <c r="R26" s="11"/>
      <c r="S26" s="21">
        <f t="shared" si="5"/>
        <v>0</v>
      </c>
      <c r="T26" s="25">
        <f t="shared" si="0"/>
        <v>0</v>
      </c>
    </row>
    <row r="27" spans="1:20" s="3" customFormat="1" ht="54" customHeight="1" x14ac:dyDescent="0.3">
      <c r="A27" s="21" t="s">
        <v>16</v>
      </c>
      <c r="B27" s="6">
        <v>0.34375</v>
      </c>
      <c r="C27" s="21" t="s">
        <v>34</v>
      </c>
      <c r="D27" s="21">
        <v>12</v>
      </c>
      <c r="E27" s="21">
        <v>0</v>
      </c>
      <c r="F27" s="11"/>
      <c r="G27" s="21">
        <f t="shared" si="1"/>
        <v>0</v>
      </c>
      <c r="H27" s="21">
        <v>0</v>
      </c>
      <c r="I27" s="11"/>
      <c r="J27" s="21">
        <f t="shared" si="2"/>
        <v>0</v>
      </c>
      <c r="K27" s="21">
        <v>0</v>
      </c>
      <c r="L27" s="11"/>
      <c r="M27" s="21">
        <f t="shared" si="3"/>
        <v>0</v>
      </c>
      <c r="N27" s="21">
        <v>0</v>
      </c>
      <c r="O27" s="11"/>
      <c r="P27" s="21">
        <f t="shared" si="4"/>
        <v>0</v>
      </c>
      <c r="Q27" s="21">
        <f>115</f>
        <v>115</v>
      </c>
      <c r="R27" s="11"/>
      <c r="S27" s="21">
        <f t="shared" si="5"/>
        <v>0</v>
      </c>
      <c r="T27" s="25">
        <f t="shared" si="0"/>
        <v>0</v>
      </c>
    </row>
    <row r="28" spans="1:20" s="3" customFormat="1" ht="54" customHeight="1" x14ac:dyDescent="0.3">
      <c r="A28" s="28" t="s">
        <v>11</v>
      </c>
      <c r="B28" s="6">
        <v>0.2951388888888889</v>
      </c>
      <c r="C28" s="21" t="s">
        <v>47</v>
      </c>
      <c r="D28" s="21">
        <v>15</v>
      </c>
      <c r="E28" s="21">
        <v>0</v>
      </c>
      <c r="F28" s="11"/>
      <c r="G28" s="21">
        <f t="shared" si="1"/>
        <v>0</v>
      </c>
      <c r="H28" s="21">
        <v>0</v>
      </c>
      <c r="I28" s="11"/>
      <c r="J28" s="21">
        <f t="shared" si="2"/>
        <v>0</v>
      </c>
      <c r="K28" s="21">
        <v>0</v>
      </c>
      <c r="L28" s="11"/>
      <c r="M28" s="21">
        <f t="shared" si="3"/>
        <v>0</v>
      </c>
      <c r="N28" s="21">
        <f>360</f>
        <v>360</v>
      </c>
      <c r="O28" s="11"/>
      <c r="P28" s="21">
        <f t="shared" si="4"/>
        <v>0</v>
      </c>
      <c r="Q28" s="21">
        <v>0</v>
      </c>
      <c r="R28" s="11"/>
      <c r="S28" s="21">
        <f t="shared" si="5"/>
        <v>0</v>
      </c>
      <c r="T28" s="25">
        <f t="shared" si="0"/>
        <v>0</v>
      </c>
    </row>
    <row r="29" spans="1:20" s="3" customFormat="1" ht="54" customHeight="1" x14ac:dyDescent="0.3">
      <c r="A29" s="28"/>
      <c r="B29" s="6">
        <v>0.34375</v>
      </c>
      <c r="C29" s="21" t="s">
        <v>46</v>
      </c>
      <c r="D29" s="21">
        <v>15</v>
      </c>
      <c r="E29" s="21">
        <v>0</v>
      </c>
      <c r="F29" s="11"/>
      <c r="G29" s="21">
        <f t="shared" si="1"/>
        <v>0</v>
      </c>
      <c r="H29" s="21">
        <v>0</v>
      </c>
      <c r="I29" s="11"/>
      <c r="J29" s="21">
        <f t="shared" si="2"/>
        <v>0</v>
      </c>
      <c r="K29" s="21">
        <v>0</v>
      </c>
      <c r="L29" s="11"/>
      <c r="M29" s="21">
        <f t="shared" si="3"/>
        <v>0</v>
      </c>
      <c r="N29" s="24">
        <f>360</f>
        <v>360</v>
      </c>
      <c r="O29" s="11"/>
      <c r="P29" s="21">
        <f t="shared" si="4"/>
        <v>0</v>
      </c>
      <c r="Q29" s="21">
        <v>0</v>
      </c>
      <c r="R29" s="11"/>
      <c r="S29" s="21">
        <f t="shared" si="5"/>
        <v>0</v>
      </c>
      <c r="T29" s="25">
        <f t="shared" si="0"/>
        <v>0</v>
      </c>
    </row>
    <row r="30" spans="1:20" s="3" customFormat="1" ht="54" customHeight="1" x14ac:dyDescent="0.3">
      <c r="A30" s="28"/>
      <c r="B30" s="6">
        <v>0.79513888888888884</v>
      </c>
      <c r="C30" s="21" t="s">
        <v>12</v>
      </c>
      <c r="D30" s="21">
        <v>15</v>
      </c>
      <c r="E30" s="21">
        <v>0</v>
      </c>
      <c r="F30" s="11"/>
      <c r="G30" s="21">
        <f t="shared" si="1"/>
        <v>0</v>
      </c>
      <c r="H30" s="21">
        <v>0</v>
      </c>
      <c r="I30" s="11"/>
      <c r="J30" s="21">
        <f t="shared" si="2"/>
        <v>0</v>
      </c>
      <c r="K30" s="21">
        <v>0</v>
      </c>
      <c r="L30" s="11"/>
      <c r="M30" s="21">
        <f t="shared" si="3"/>
        <v>0</v>
      </c>
      <c r="N30" s="24">
        <f>360</f>
        <v>360</v>
      </c>
      <c r="O30" s="11"/>
      <c r="P30" s="21">
        <f t="shared" si="4"/>
        <v>0</v>
      </c>
      <c r="Q30" s="21">
        <v>0</v>
      </c>
      <c r="R30" s="11"/>
      <c r="S30" s="21">
        <f t="shared" si="5"/>
        <v>0</v>
      </c>
      <c r="T30" s="25">
        <f t="shared" si="0"/>
        <v>0</v>
      </c>
    </row>
    <row r="31" spans="1:20" s="3" customFormat="1" ht="54" customHeight="1" x14ac:dyDescent="0.3">
      <c r="A31" s="28"/>
      <c r="B31" s="6">
        <v>0.84375</v>
      </c>
      <c r="C31" s="21" t="s">
        <v>35</v>
      </c>
      <c r="D31" s="21">
        <v>15</v>
      </c>
      <c r="E31" s="21">
        <v>0</v>
      </c>
      <c r="F31" s="11"/>
      <c r="G31" s="21">
        <f t="shared" si="1"/>
        <v>0</v>
      </c>
      <c r="H31" s="21">
        <v>0</v>
      </c>
      <c r="I31" s="11"/>
      <c r="J31" s="21">
        <f t="shared" si="2"/>
        <v>0</v>
      </c>
      <c r="K31" s="21">
        <v>0</v>
      </c>
      <c r="L31" s="11"/>
      <c r="M31" s="21">
        <f t="shared" si="3"/>
        <v>0</v>
      </c>
      <c r="N31" s="24">
        <f>360</f>
        <v>360</v>
      </c>
      <c r="O31" s="11"/>
      <c r="P31" s="21">
        <f t="shared" si="4"/>
        <v>0</v>
      </c>
      <c r="Q31" s="21">
        <v>0</v>
      </c>
      <c r="R31" s="11"/>
      <c r="S31" s="21">
        <f t="shared" si="5"/>
        <v>0</v>
      </c>
      <c r="T31" s="25">
        <f t="shared" si="0"/>
        <v>0</v>
      </c>
    </row>
    <row r="32" spans="1:20" s="3" customFormat="1" ht="54" customHeight="1" x14ac:dyDescent="0.3">
      <c r="A32" s="28" t="s">
        <v>40</v>
      </c>
      <c r="B32" s="6">
        <v>0.31597222222222221</v>
      </c>
      <c r="C32" s="21" t="s">
        <v>8</v>
      </c>
      <c r="D32" s="22">
        <v>6</v>
      </c>
      <c r="E32" s="21">
        <v>0</v>
      </c>
      <c r="F32" s="12"/>
      <c r="G32" s="21">
        <f t="shared" si="1"/>
        <v>0</v>
      </c>
      <c r="H32" s="21">
        <v>0</v>
      </c>
      <c r="I32" s="12"/>
      <c r="J32" s="21">
        <f t="shared" si="2"/>
        <v>0</v>
      </c>
      <c r="K32" s="21">
        <v>0</v>
      </c>
      <c r="L32" s="12"/>
      <c r="M32" s="21">
        <f t="shared" si="3"/>
        <v>0</v>
      </c>
      <c r="N32" s="21">
        <f>250*0.5*2</f>
        <v>250</v>
      </c>
      <c r="O32" s="12"/>
      <c r="P32" s="21">
        <f t="shared" si="4"/>
        <v>0</v>
      </c>
      <c r="Q32" s="22">
        <v>0</v>
      </c>
      <c r="R32" s="12"/>
      <c r="S32" s="21">
        <f t="shared" si="5"/>
        <v>0</v>
      </c>
      <c r="T32" s="25">
        <f t="shared" si="0"/>
        <v>0</v>
      </c>
    </row>
    <row r="33" spans="1:20" s="3" customFormat="1" ht="54" customHeight="1" x14ac:dyDescent="0.3">
      <c r="A33" s="28"/>
      <c r="B33" s="6">
        <v>0.71527777777777779</v>
      </c>
      <c r="C33" s="21" t="s">
        <v>9</v>
      </c>
      <c r="D33" s="22">
        <v>6</v>
      </c>
      <c r="E33" s="21">
        <v>0</v>
      </c>
      <c r="F33" s="12"/>
      <c r="G33" s="21">
        <f t="shared" si="1"/>
        <v>0</v>
      </c>
      <c r="H33" s="21">
        <v>0</v>
      </c>
      <c r="I33" s="12"/>
      <c r="J33" s="21">
        <f t="shared" si="2"/>
        <v>0</v>
      </c>
      <c r="K33" s="21">
        <v>0</v>
      </c>
      <c r="L33" s="12"/>
      <c r="M33" s="21">
        <f t="shared" si="3"/>
        <v>0</v>
      </c>
      <c r="N33" s="21">
        <f>250*0.5*2</f>
        <v>250</v>
      </c>
      <c r="O33" s="12"/>
      <c r="P33" s="21">
        <f t="shared" si="4"/>
        <v>0</v>
      </c>
      <c r="Q33" s="22">
        <v>0</v>
      </c>
      <c r="R33" s="12"/>
      <c r="S33" s="21">
        <f t="shared" si="5"/>
        <v>0</v>
      </c>
      <c r="T33" s="25">
        <f t="shared" si="0"/>
        <v>0</v>
      </c>
    </row>
    <row r="34" spans="1:20" s="3" customFormat="1" ht="54" customHeight="1" x14ac:dyDescent="0.3">
      <c r="A34" s="28" t="s">
        <v>10</v>
      </c>
      <c r="B34" s="6">
        <v>0.31597222222222221</v>
      </c>
      <c r="C34" s="21" t="s">
        <v>8</v>
      </c>
      <c r="D34" s="22">
        <v>6</v>
      </c>
      <c r="E34" s="21">
        <v>0</v>
      </c>
      <c r="F34" s="12"/>
      <c r="G34" s="21">
        <f t="shared" si="1"/>
        <v>0</v>
      </c>
      <c r="H34" s="21">
        <v>0</v>
      </c>
      <c r="I34" s="12"/>
      <c r="J34" s="21">
        <f t="shared" si="2"/>
        <v>0</v>
      </c>
      <c r="K34" s="21">
        <v>0</v>
      </c>
      <c r="L34" s="12"/>
      <c r="M34" s="21">
        <f t="shared" si="3"/>
        <v>0</v>
      </c>
      <c r="N34" s="18">
        <v>60</v>
      </c>
      <c r="O34" s="12"/>
      <c r="P34" s="21">
        <f t="shared" si="4"/>
        <v>0</v>
      </c>
      <c r="Q34" s="22">
        <v>0</v>
      </c>
      <c r="R34" s="12"/>
      <c r="S34" s="21">
        <f t="shared" si="5"/>
        <v>0</v>
      </c>
      <c r="T34" s="25">
        <f t="shared" si="0"/>
        <v>0</v>
      </c>
    </row>
    <row r="35" spans="1:20" s="3" customFormat="1" ht="54" customHeight="1" x14ac:dyDescent="0.3">
      <c r="A35" s="28"/>
      <c r="B35" s="6">
        <v>0.34375</v>
      </c>
      <c r="C35" s="21" t="s">
        <v>9</v>
      </c>
      <c r="D35" s="22">
        <v>6</v>
      </c>
      <c r="E35" s="21">
        <v>0</v>
      </c>
      <c r="F35" s="12"/>
      <c r="G35" s="21">
        <f t="shared" si="1"/>
        <v>0</v>
      </c>
      <c r="H35" s="21">
        <v>0</v>
      </c>
      <c r="I35" s="12"/>
      <c r="J35" s="21">
        <f t="shared" si="2"/>
        <v>0</v>
      </c>
      <c r="K35" s="21">
        <v>0</v>
      </c>
      <c r="L35" s="12"/>
      <c r="M35" s="21">
        <f t="shared" si="3"/>
        <v>0</v>
      </c>
      <c r="N35" s="18">
        <v>60</v>
      </c>
      <c r="O35" s="12"/>
      <c r="P35" s="21">
        <f t="shared" si="4"/>
        <v>0</v>
      </c>
      <c r="Q35" s="22">
        <v>0</v>
      </c>
      <c r="R35" s="12"/>
      <c r="S35" s="21">
        <f t="shared" si="5"/>
        <v>0</v>
      </c>
      <c r="T35" s="25">
        <f t="shared" si="0"/>
        <v>0</v>
      </c>
    </row>
    <row r="36" spans="1:20" s="16" customFormat="1" ht="54" customHeight="1" x14ac:dyDescent="0.3">
      <c r="A36" s="28"/>
      <c r="B36" s="13">
        <v>0.80208333333333337</v>
      </c>
      <c r="C36" s="14" t="s">
        <v>8</v>
      </c>
      <c r="D36" s="15">
        <v>6</v>
      </c>
      <c r="E36" s="21">
        <v>0</v>
      </c>
      <c r="F36" s="12"/>
      <c r="G36" s="21">
        <f t="shared" si="1"/>
        <v>0</v>
      </c>
      <c r="H36" s="21">
        <v>0</v>
      </c>
      <c r="I36" s="12"/>
      <c r="J36" s="21">
        <f t="shared" si="2"/>
        <v>0</v>
      </c>
      <c r="K36" s="21">
        <v>0</v>
      </c>
      <c r="L36" s="12"/>
      <c r="M36" s="21">
        <f t="shared" si="3"/>
        <v>0</v>
      </c>
      <c r="N36" s="18">
        <v>60</v>
      </c>
      <c r="O36" s="12"/>
      <c r="P36" s="21">
        <f t="shared" si="4"/>
        <v>0</v>
      </c>
      <c r="Q36" s="22">
        <v>0</v>
      </c>
      <c r="R36" s="12"/>
      <c r="S36" s="21">
        <f t="shared" si="5"/>
        <v>0</v>
      </c>
      <c r="T36" s="25">
        <f t="shared" si="0"/>
        <v>0</v>
      </c>
    </row>
    <row r="37" spans="1:20" s="16" customFormat="1" ht="54" customHeight="1" x14ac:dyDescent="0.3">
      <c r="A37" s="28"/>
      <c r="B37" s="13">
        <v>0.84375</v>
      </c>
      <c r="C37" s="14" t="s">
        <v>9</v>
      </c>
      <c r="D37" s="15">
        <v>6</v>
      </c>
      <c r="E37" s="21">
        <v>0</v>
      </c>
      <c r="F37" s="12"/>
      <c r="G37" s="21">
        <f t="shared" si="1"/>
        <v>0</v>
      </c>
      <c r="H37" s="21">
        <v>0</v>
      </c>
      <c r="I37" s="12"/>
      <c r="J37" s="21">
        <f t="shared" si="2"/>
        <v>0</v>
      </c>
      <c r="K37" s="21">
        <v>0</v>
      </c>
      <c r="L37" s="12"/>
      <c r="M37" s="21">
        <f t="shared" si="3"/>
        <v>0</v>
      </c>
      <c r="N37" s="18">
        <v>60</v>
      </c>
      <c r="O37" s="12"/>
      <c r="P37" s="21">
        <f t="shared" si="4"/>
        <v>0</v>
      </c>
      <c r="Q37" s="22">
        <v>0</v>
      </c>
      <c r="R37" s="12"/>
      <c r="S37" s="21">
        <f t="shared" si="5"/>
        <v>0</v>
      </c>
      <c r="T37" s="25">
        <f>E37*F37+H37*I37+K37*L37+N37*O37+Q37*R37</f>
        <v>0</v>
      </c>
    </row>
    <row r="38" spans="1:20" s="16" customFormat="1" ht="54" customHeight="1" x14ac:dyDescent="0.3">
      <c r="A38" s="28" t="s">
        <v>42</v>
      </c>
      <c r="B38" s="29" t="s">
        <v>43</v>
      </c>
      <c r="C38" s="13" t="s">
        <v>66</v>
      </c>
      <c r="D38" s="15">
        <v>20</v>
      </c>
      <c r="E38" s="21">
        <v>0</v>
      </c>
      <c r="F38" s="19"/>
      <c r="G38" s="21">
        <f t="shared" si="1"/>
        <v>0</v>
      </c>
      <c r="H38" s="21">
        <v>0</v>
      </c>
      <c r="I38" s="12"/>
      <c r="J38" s="21">
        <f t="shared" si="2"/>
        <v>0</v>
      </c>
      <c r="K38" s="21">
        <v>0</v>
      </c>
      <c r="L38" s="12"/>
      <c r="M38" s="21">
        <f t="shared" si="3"/>
        <v>0</v>
      </c>
      <c r="N38" s="18">
        <f>30*2+20*2</f>
        <v>100</v>
      </c>
      <c r="O38" s="20"/>
      <c r="P38" s="21">
        <f t="shared" si="4"/>
        <v>0</v>
      </c>
      <c r="Q38" s="22">
        <v>0</v>
      </c>
      <c r="R38" s="12"/>
      <c r="S38" s="21">
        <f t="shared" si="5"/>
        <v>0</v>
      </c>
      <c r="T38" s="27">
        <f>E38*F38+H38*I38+K38*L38+N38*O38+Q38*R38</f>
        <v>0</v>
      </c>
    </row>
    <row r="39" spans="1:20" s="16" customFormat="1" ht="54" customHeight="1" x14ac:dyDescent="0.3">
      <c r="A39" s="28"/>
      <c r="B39" s="29"/>
      <c r="C39" s="13" t="s">
        <v>67</v>
      </c>
      <c r="D39" s="13" t="s">
        <v>45</v>
      </c>
      <c r="E39" s="14">
        <v>5</v>
      </c>
      <c r="F39" s="11"/>
      <c r="G39" s="21">
        <f t="shared" si="1"/>
        <v>0</v>
      </c>
      <c r="H39" s="14">
        <v>20</v>
      </c>
      <c r="I39" s="12"/>
      <c r="J39" s="21">
        <f t="shared" si="2"/>
        <v>0</v>
      </c>
      <c r="K39" s="21">
        <v>0</v>
      </c>
      <c r="L39" s="12"/>
      <c r="M39" s="21">
        <f t="shared" si="3"/>
        <v>0</v>
      </c>
      <c r="N39" s="18">
        <v>45</v>
      </c>
      <c r="O39" s="12"/>
      <c r="P39" s="21">
        <f t="shared" si="4"/>
        <v>0</v>
      </c>
      <c r="Q39" s="22">
        <v>0</v>
      </c>
      <c r="R39" s="12"/>
      <c r="S39" s="21">
        <f t="shared" si="5"/>
        <v>0</v>
      </c>
      <c r="T39" s="27">
        <f t="shared" ref="T39:T41" si="6">E39*F39+H39*I39+K39*L39+N39*O39+Q39*R39</f>
        <v>0</v>
      </c>
    </row>
    <row r="40" spans="1:20" s="16" customFormat="1" ht="54" customHeight="1" x14ac:dyDescent="0.3">
      <c r="A40" s="28"/>
      <c r="B40" s="29"/>
      <c r="C40" s="13" t="s">
        <v>68</v>
      </c>
      <c r="D40" s="13" t="s">
        <v>45</v>
      </c>
      <c r="E40" s="14">
        <v>5</v>
      </c>
      <c r="F40" s="11"/>
      <c r="G40" s="21">
        <f t="shared" si="1"/>
        <v>0</v>
      </c>
      <c r="H40" s="14">
        <v>3</v>
      </c>
      <c r="I40" s="12"/>
      <c r="J40" s="21">
        <f t="shared" si="2"/>
        <v>0</v>
      </c>
      <c r="K40" s="21">
        <v>0</v>
      </c>
      <c r="L40" s="12"/>
      <c r="M40" s="21">
        <f t="shared" si="3"/>
        <v>0</v>
      </c>
      <c r="N40" s="18">
        <v>5</v>
      </c>
      <c r="O40" s="12"/>
      <c r="P40" s="21">
        <f t="shared" si="4"/>
        <v>0</v>
      </c>
      <c r="Q40" s="22">
        <v>0</v>
      </c>
      <c r="R40" s="12"/>
      <c r="S40" s="21">
        <f t="shared" si="5"/>
        <v>0</v>
      </c>
      <c r="T40" s="27">
        <f t="shared" si="6"/>
        <v>0</v>
      </c>
    </row>
    <row r="41" spans="1:20" s="16" customFormat="1" ht="54" customHeight="1" x14ac:dyDescent="0.3">
      <c r="A41" s="28"/>
      <c r="B41" s="29"/>
      <c r="C41" s="13" t="s">
        <v>69</v>
      </c>
      <c r="D41" s="13" t="s">
        <v>45</v>
      </c>
      <c r="E41" s="14">
        <v>5</v>
      </c>
      <c r="F41" s="11"/>
      <c r="G41" s="21">
        <f t="shared" si="1"/>
        <v>0</v>
      </c>
      <c r="H41" s="14">
        <v>5</v>
      </c>
      <c r="I41" s="12"/>
      <c r="J41" s="21">
        <f t="shared" si="2"/>
        <v>0</v>
      </c>
      <c r="K41" s="21">
        <v>0</v>
      </c>
      <c r="L41" s="12"/>
      <c r="M41" s="21">
        <f t="shared" si="3"/>
        <v>0</v>
      </c>
      <c r="N41" s="18">
        <v>5</v>
      </c>
      <c r="O41" s="12"/>
      <c r="P41" s="21">
        <f t="shared" si="4"/>
        <v>0</v>
      </c>
      <c r="Q41" s="22">
        <v>0</v>
      </c>
      <c r="R41" s="12"/>
      <c r="S41" s="21">
        <f t="shared" si="5"/>
        <v>0</v>
      </c>
      <c r="T41" s="27">
        <f t="shared" si="6"/>
        <v>0</v>
      </c>
    </row>
    <row r="42" spans="1:20" s="17" customFormat="1" ht="54" customHeight="1" x14ac:dyDescent="0.3">
      <c r="A42" s="28" t="s">
        <v>65</v>
      </c>
      <c r="B42" s="28"/>
      <c r="C42" s="28"/>
      <c r="D42" s="28"/>
      <c r="E42" s="28" t="s">
        <v>50</v>
      </c>
      <c r="F42" s="28"/>
      <c r="G42" s="23">
        <f>SUM(G6:G41)</f>
        <v>0</v>
      </c>
      <c r="H42" s="28" t="s">
        <v>51</v>
      </c>
      <c r="I42" s="28"/>
      <c r="J42" s="23">
        <f>SUM(J6:J41)</f>
        <v>0</v>
      </c>
      <c r="K42" s="28" t="s">
        <v>52</v>
      </c>
      <c r="L42" s="28"/>
      <c r="M42" s="23">
        <f>SUM(M6:M41)</f>
        <v>0</v>
      </c>
      <c r="N42" s="28" t="s">
        <v>53</v>
      </c>
      <c r="O42" s="28"/>
      <c r="P42" s="23">
        <f>SUM(P6:P41)</f>
        <v>0</v>
      </c>
      <c r="Q42" s="28" t="s">
        <v>54</v>
      </c>
      <c r="R42" s="28"/>
      <c r="S42" s="21">
        <f>SUM(S6:S41)</f>
        <v>0</v>
      </c>
      <c r="T42" s="21">
        <f>SUM(T6:T41)</f>
        <v>0</v>
      </c>
    </row>
    <row r="43" spans="1:20" s="3" customFormat="1" ht="39" customHeight="1" x14ac:dyDescent="0.3">
      <c r="C43" s="8"/>
    </row>
    <row r="44" spans="1:20" s="3" customFormat="1" ht="39" customHeight="1" x14ac:dyDescent="0.3">
      <c r="C44" s="8"/>
      <c r="I44" s="7"/>
      <c r="K44" s="7"/>
      <c r="L44" s="7"/>
      <c r="N44" s="7"/>
      <c r="O44" s="7"/>
      <c r="R44" s="7"/>
    </row>
    <row r="45" spans="1:20" s="3" customFormat="1" ht="39" customHeight="1" x14ac:dyDescent="0.3">
      <c r="C45" s="8"/>
      <c r="I45" s="7"/>
      <c r="K45" s="7"/>
      <c r="L45" s="7"/>
      <c r="N45" s="7"/>
      <c r="O45" s="7"/>
      <c r="R45" s="7"/>
    </row>
    <row r="46" spans="1:20" s="3" customFormat="1" ht="39" customHeight="1" x14ac:dyDescent="0.3">
      <c r="C46" s="8"/>
      <c r="I46" s="7"/>
      <c r="K46" s="7"/>
      <c r="L46" s="7"/>
      <c r="N46" s="7"/>
      <c r="O46" s="7"/>
      <c r="R46" s="7"/>
    </row>
    <row r="47" spans="1:20" s="3" customFormat="1" ht="39" customHeight="1" x14ac:dyDescent="0.3">
      <c r="C47" s="8"/>
      <c r="I47" s="7"/>
      <c r="K47" s="7"/>
      <c r="L47" s="7"/>
      <c r="N47" s="7"/>
      <c r="O47" s="7"/>
      <c r="R47" s="7"/>
    </row>
    <row r="48" spans="1:20" s="3" customFormat="1" ht="39" customHeight="1" x14ac:dyDescent="0.3">
      <c r="C48" s="8"/>
      <c r="I48" s="7"/>
      <c r="K48" s="7"/>
      <c r="L48" s="7"/>
      <c r="N48" s="7"/>
      <c r="O48" s="7"/>
      <c r="R48" s="7"/>
    </row>
    <row r="49" spans="3:18" s="3" customFormat="1" ht="39" customHeight="1" x14ac:dyDescent="0.3">
      <c r="C49" s="8"/>
      <c r="I49" s="7"/>
      <c r="K49" s="7"/>
      <c r="L49" s="7"/>
      <c r="N49" s="7"/>
      <c r="O49" s="7"/>
      <c r="R49" s="7"/>
    </row>
    <row r="50" spans="3:18" s="3" customFormat="1" ht="39" customHeight="1" x14ac:dyDescent="0.3">
      <c r="C50" s="8"/>
      <c r="I50" s="7"/>
      <c r="K50" s="7"/>
      <c r="L50" s="7"/>
      <c r="N50" s="7"/>
      <c r="O50" s="7"/>
      <c r="R50" s="7"/>
    </row>
    <row r="51" spans="3:18" s="3" customFormat="1" ht="39" customHeight="1" x14ac:dyDescent="0.3">
      <c r="C51" s="8"/>
      <c r="I51" s="7"/>
      <c r="K51" s="7"/>
      <c r="L51" s="7"/>
      <c r="N51" s="7"/>
      <c r="O51" s="7"/>
      <c r="R51" s="7"/>
    </row>
    <row r="52" spans="3:18" s="3" customFormat="1" ht="39" customHeight="1" x14ac:dyDescent="0.3">
      <c r="C52" s="8"/>
      <c r="I52" s="7"/>
      <c r="K52" s="7"/>
      <c r="L52" s="7"/>
      <c r="N52" s="7"/>
      <c r="O52" s="7"/>
      <c r="R52" s="7"/>
    </row>
    <row r="53" spans="3:18" s="3" customFormat="1" ht="39" customHeight="1" x14ac:dyDescent="0.3">
      <c r="C53" s="8"/>
      <c r="I53" s="7"/>
      <c r="K53" s="7"/>
      <c r="L53" s="7"/>
      <c r="N53" s="7"/>
      <c r="O53" s="7"/>
      <c r="R53" s="7"/>
    </row>
    <row r="54" spans="3:18" s="3" customFormat="1" ht="39" customHeight="1" x14ac:dyDescent="0.3">
      <c r="C54" s="8"/>
      <c r="I54" s="7"/>
      <c r="K54" s="7"/>
      <c r="L54" s="7"/>
      <c r="N54" s="7"/>
      <c r="O54" s="7"/>
      <c r="R54" s="7"/>
    </row>
    <row r="55" spans="3:18" s="3" customFormat="1" ht="39" customHeight="1" x14ac:dyDescent="0.3">
      <c r="C55" s="8"/>
      <c r="I55" s="7"/>
      <c r="K55" s="7"/>
      <c r="L55" s="7"/>
      <c r="N55" s="7"/>
      <c r="O55" s="7"/>
      <c r="R55" s="7"/>
    </row>
    <row r="56" spans="3:18" s="3" customFormat="1" ht="39" customHeight="1" x14ac:dyDescent="0.3">
      <c r="C56" s="8"/>
      <c r="I56" s="7"/>
      <c r="K56" s="7"/>
      <c r="L56" s="7"/>
      <c r="N56" s="7"/>
      <c r="O56" s="7"/>
      <c r="R56" s="7"/>
    </row>
    <row r="57" spans="3:18" s="3" customFormat="1" ht="39" customHeight="1" x14ac:dyDescent="0.3">
      <c r="C57" s="8"/>
      <c r="I57" s="7"/>
      <c r="K57" s="7"/>
      <c r="L57" s="7"/>
      <c r="N57" s="7"/>
      <c r="O57" s="7"/>
      <c r="R57" s="7"/>
    </row>
    <row r="58" spans="3:18" s="3" customFormat="1" ht="39" customHeight="1" x14ac:dyDescent="0.3">
      <c r="C58" s="8"/>
      <c r="I58" s="7"/>
      <c r="K58" s="7"/>
      <c r="L58" s="7"/>
      <c r="N58" s="7"/>
      <c r="O58" s="7"/>
      <c r="R58" s="7"/>
    </row>
  </sheetData>
  <sheetProtection sheet="1" objects="1"/>
  <protectedRanges>
    <protectedRange sqref="A3:XFD4" name="区域1"/>
    <protectedRange sqref="F6:F41" name="区域2"/>
    <protectedRange sqref="I6:I41" name="区域3"/>
    <protectedRange sqref="O6:O41" name="区域4"/>
    <protectedRange sqref="L6:L41" name="区域5"/>
    <protectedRange sqref="R6:R41" name="区域6"/>
  </protectedRanges>
  <autoFilter ref="A5:U42"/>
  <mergeCells count="20">
    <mergeCell ref="A1:T1"/>
    <mergeCell ref="A2:T2"/>
    <mergeCell ref="A6:A7"/>
    <mergeCell ref="A13:A14"/>
    <mergeCell ref="A8:A12"/>
    <mergeCell ref="A4:T4"/>
    <mergeCell ref="A3:T3"/>
    <mergeCell ref="K42:L42"/>
    <mergeCell ref="N42:O42"/>
    <mergeCell ref="Q42:R42"/>
    <mergeCell ref="H42:I42"/>
    <mergeCell ref="A15:A23"/>
    <mergeCell ref="A24:A26"/>
    <mergeCell ref="A28:A31"/>
    <mergeCell ref="A32:A33"/>
    <mergeCell ref="A34:A37"/>
    <mergeCell ref="A38:A41"/>
    <mergeCell ref="B38:B41"/>
    <mergeCell ref="E42:F42"/>
    <mergeCell ref="A42:D42"/>
  </mergeCells>
  <phoneticPr fontId="1" type="noConversion"/>
  <printOptions horizontalCentered="1" verticalCentered="1"/>
  <pageMargins left="0" right="0" top="0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报价单</vt:lpstr>
      <vt:lpstr>报价单!Print_Area</vt:lpstr>
      <vt:lpstr>报价单!Print_Titles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2025-06-19T02:41:02Z</dcterms:modified>
</cp:coreProperties>
</file>